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796" firstSheet="1" activeTab="2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'9.1.'!$A$1:$G$35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<sst xmlns="http://schemas.openxmlformats.org/spreadsheetml/2006/main" count="203" uniqueCount="178">
  <si>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</si>
  <si>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</si>
  <si>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</si>
  <si>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</si>
  <si>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</si>
  <si>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</si>
  <si>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</si>
  <si>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</si>
  <si>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</si>
  <si>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</si>
  <si>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</si>
  <si>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</si>
  <si>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</si>
  <si>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</si>
  <si>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</si>
  <si>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</si>
  <si>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</si>
  <si>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</si>
  <si>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</si>
  <si>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</si>
  <si>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</si>
  <si>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</si>
  <si>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</si>
  <si>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</si>
  <si>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</si>
  <si>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</si>
  <si>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</si>
  <si>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</si>
  <si>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</si>
  <si>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</si>
  <si>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</si>
  <si>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</si>
  <si>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</si>
  <si>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</si>
  <si>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</si>
  <si>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</si>
  <si>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</si>
  <si>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</si>
  <si>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</si>
  <si>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</si>
  <si>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</si>
  <si>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</si>
  <si>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</si>
  <si>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</si>
  <si>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</si>
  <si>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</si>
  <si>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</si>
  <si>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</si>
  <si>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</si>
  <si>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</si>
  <si>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</si>
  <si>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</si>
  <si>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</si>
  <si>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</si>
  <si>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</si>
  <si>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</si>
  <si>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</si>
  <si>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</si>
  <si>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</si>
  <si>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</si>
  <si>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</si>
  <si>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</si>
  <si>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</si>
  <si>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</si>
  <si>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</si>
  <si>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</si>
  <si>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</si>
  <si>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</si>
  <si>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</si>
  <si>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</si>
  <si>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</si>
  <si>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</si>
  <si>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</si>
  <si>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</si>
  <si>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</si>
  <si>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</si>
  <si>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</si>
  <si>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</si>
  <si>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</si>
  <si>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</si>
  <si>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</si>
  <si>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</si>
  <si>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</si>
  <si>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</si>
  <si>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</si>
  <si>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</si>
  <si>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</si>
  <si>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</si>
  <si>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</si>
  <si>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</si>
  <si>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</si>
  <si>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</si>
  <si>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</si>
  <si>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</si>
  <si>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</si>
  <si>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</si>
  <si>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</si>
  <si>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</si>
  <si>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</si>
  <si>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</si>
  <si>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</si>
  <si>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</si>
  <si>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</si>
  <si>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</si>
  <si>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</si>
  <si>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</si>
  <si>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</si>
  <si>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</si>
  <si>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</si>
  <si>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</si>
  <si>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</si>
  <si>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</si>
  <si>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</si>
  <si>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</si>
  <si>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</si>
  <si>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</si>
  <si>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</si>
  <si>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</si>
  <si>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</si>
  <si>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</si>
  <si>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</si>
  <si>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</si>
  <si>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</si>
  <si>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</si>
  <si>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</si>
  <si>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</si>
  <si>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</si>
  <si>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</si>
  <si>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</si>
  <si>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</si>
  <si>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</si>
  <si>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</si>
  <si>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</si>
  <si>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</si>
  <si>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</si>
  <si>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</si>
  <si>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</si>
  <si>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</si>
  <si>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</si>
  <si>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</si>
  <si>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</si>
  <si>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</si>
  <si>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</si>
  <si>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</si>
  <si>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</si>
  <si>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</si>
  <si>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</si>
  <si>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</si>
  <si>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</si>
  <si>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</si>
  <si>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</si>
  <si>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</si>
  <si>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</si>
  <si>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</si>
  <si>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</si>
  <si>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</si>
  <si>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</si>
  <si>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</si>
  <si>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Накладные расходы (НРпнр) **</t>
  </si>
  <si>
    <t>Сметная прибыль (СП пнр) **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</si>
  <si>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</si>
  <si>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</si>
  <si>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</si>
  <si>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</si>
  <si>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</si>
  <si>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</si>
  <si>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</si>
  <si>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</si>
  <si>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</si>
  <si>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</si>
  <si>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</si>
  <si>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Оцениваемый параметр
(ЗП план.пнр = ДР*0,01)</t>
  </si>
  <si>
    <t>* - при условии указания претендентом в Регламенте СМР на доп.работы накладных расходов и см.прибыли - "по видам работ"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</si>
  <si>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</si>
  <si>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</si>
  <si>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для данной методики принимается средний процент НР по разделам ТМ,АТХ = 68%, СП по разделам ТМ,АТХ  = 48 %</t>
  </si>
  <si>
    <t>Оцениваемый параметр
(ЗП план = ДР*0,14)</t>
  </si>
  <si>
    <t>на  Комплекс работ по автоматизации технологических процессов и систем управления на объектах  технического перевооружения.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</si>
</sst>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5" fillId="0" borderId="0" xfId="33" applyFont="1"/>
    <xf numFmtId="0" fontId="25" fillId="0" borderId="0" xfId="33" applyFont="1" applyFill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2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1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view="pageBreakPreview" zoomScale="90" zoomScaleNormal="100" zoomScaleSheetLayoutView="90" workbookViewId="0">
      <selection activeCell="B3" sqref="B3:F3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1" customWidth="1"/>
    <col min="8" max="16384" width="9.140625" style="17"/>
  </cols>
  <sheetData>
    <row r="1" spans="1:10" ht="33.75" customHeight="1" x14ac:dyDescent="0.25">
      <c r="G1" s="17" t="s">
        <v>129</v>
      </c>
    </row>
    <row r="2" spans="1:10" ht="36.75" customHeight="1" x14ac:dyDescent="0.25">
      <c r="A2" s="120" t="s">
        <v>121</v>
      </c>
      <c r="B2" s="121"/>
      <c r="C2" s="121"/>
      <c r="D2" s="121"/>
      <c r="E2" s="121"/>
      <c r="F2" s="121"/>
    </row>
    <row r="3" spans="1:10" ht="30" customHeight="1" thickBot="1" x14ac:dyDescent="0.3">
      <c r="A3" s="18"/>
      <c r="B3" s="129" t="s">
        <v>177</v>
      </c>
      <c r="C3" s="129"/>
      <c r="D3" s="129"/>
      <c r="E3" s="129"/>
      <c r="F3" s="129"/>
      <c r="G3" s="102"/>
      <c r="H3" s="88"/>
      <c r="I3" s="88"/>
      <c r="J3" s="88"/>
    </row>
    <row r="4" spans="1:10" ht="24.75" customHeight="1" x14ac:dyDescent="0.25">
      <c r="A4" s="122" t="s">
        <v>111</v>
      </c>
      <c r="B4" s="124" t="s">
        <v>67</v>
      </c>
      <c r="C4" s="122" t="s">
        <v>68</v>
      </c>
      <c r="D4" s="126"/>
      <c r="E4" s="127" t="s">
        <v>169</v>
      </c>
      <c r="F4" s="128"/>
      <c r="G4" s="118" t="s">
        <v>151</v>
      </c>
    </row>
    <row r="5" spans="1:10" ht="50.25" customHeight="1" thickBot="1" x14ac:dyDescent="0.3">
      <c r="A5" s="123"/>
      <c r="B5" s="125"/>
      <c r="C5" s="89" t="s">
        <v>122</v>
      </c>
      <c r="D5" s="90" t="s">
        <v>160</v>
      </c>
      <c r="E5" s="19" t="s">
        <v>124</v>
      </c>
      <c r="F5" s="20" t="s">
        <v>163</v>
      </c>
      <c r="G5" s="119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1"/>
      <c r="E6" s="24" t="s">
        <v>88</v>
      </c>
      <c r="F6" s="25" t="s">
        <v>88</v>
      </c>
      <c r="G6" s="103"/>
    </row>
    <row r="7" spans="1:10" ht="15.75" thickBot="1" x14ac:dyDescent="0.3">
      <c r="A7" s="26"/>
      <c r="B7" s="27" t="s">
        <v>86</v>
      </c>
      <c r="C7" s="28"/>
      <c r="D7" s="92"/>
      <c r="E7" s="29"/>
      <c r="F7" s="30"/>
      <c r="G7" s="104"/>
    </row>
    <row r="8" spans="1:10" ht="30.75" customHeight="1" x14ac:dyDescent="0.25">
      <c r="A8" s="64" t="s">
        <v>60</v>
      </c>
      <c r="B8" s="65" t="s">
        <v>114</v>
      </c>
      <c r="C8" s="32"/>
      <c r="D8" s="93">
        <v>0.14000000000000001</v>
      </c>
      <c r="E8" s="32" t="s">
        <v>167</v>
      </c>
      <c r="F8" s="33" t="s">
        <v>168</v>
      </c>
      <c r="G8" s="105" t="s">
        <v>176</v>
      </c>
    </row>
    <row r="9" spans="1:10" ht="21.75" customHeight="1" x14ac:dyDescent="0.25">
      <c r="A9" s="57" t="s">
        <v>61</v>
      </c>
      <c r="B9" s="56" t="s">
        <v>69</v>
      </c>
      <c r="C9" s="60"/>
      <c r="D9" s="93">
        <f>D8*0.15</f>
        <v>2.1000000000000001E-2</v>
      </c>
      <c r="E9" s="36" t="s">
        <v>94</v>
      </c>
      <c r="F9" s="37" t="s">
        <v>103</v>
      </c>
      <c r="G9" s="106" t="s">
        <v>152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4">
        <f>(D8+D9)*0.68</f>
        <v>0.10948000000000001</v>
      </c>
      <c r="E10" s="38" t="s">
        <v>95</v>
      </c>
      <c r="F10" s="37" t="s">
        <v>110</v>
      </c>
      <c r="G10" s="106" t="s">
        <v>152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4">
        <f>(D8+D9)*0.48</f>
        <v>7.7280000000000001E-2</v>
      </c>
      <c r="E11" s="38" t="s">
        <v>96</v>
      </c>
      <c r="F11" s="37" t="s">
        <v>112</v>
      </c>
      <c r="G11" s="106" t="s">
        <v>152</v>
      </c>
    </row>
    <row r="12" spans="1:10" s="58" customFormat="1" ht="30" customHeight="1" x14ac:dyDescent="0.25">
      <c r="A12" s="57" t="s">
        <v>64</v>
      </c>
      <c r="B12" s="56" t="s">
        <v>80</v>
      </c>
      <c r="C12" s="60"/>
      <c r="D12" s="94">
        <v>0.4</v>
      </c>
      <c r="E12" s="38" t="s">
        <v>88</v>
      </c>
      <c r="F12" s="37" t="s">
        <v>93</v>
      </c>
      <c r="G12" s="106" t="s">
        <v>161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4">
        <f>0.12*D12</f>
        <v>4.8000000000000001E-2</v>
      </c>
      <c r="E13" s="39" t="s">
        <v>92</v>
      </c>
      <c r="F13" s="40" t="s">
        <v>82</v>
      </c>
      <c r="G13" s="106" t="s">
        <v>152</v>
      </c>
    </row>
    <row r="14" spans="1:10" s="58" customFormat="1" ht="31.5" customHeight="1" x14ac:dyDescent="0.25">
      <c r="A14" s="57" t="s">
        <v>66</v>
      </c>
      <c r="B14" s="56" t="s">
        <v>154</v>
      </c>
      <c r="C14" s="60"/>
      <c r="D14" s="94">
        <v>0</v>
      </c>
      <c r="E14" s="38" t="s">
        <v>88</v>
      </c>
      <c r="F14" s="37" t="s">
        <v>153</v>
      </c>
      <c r="G14" s="106" t="s">
        <v>161</v>
      </c>
    </row>
    <row r="15" spans="1:10" s="58" customFormat="1" ht="18" customHeight="1" x14ac:dyDescent="0.25">
      <c r="A15" s="57" t="s">
        <v>71</v>
      </c>
      <c r="B15" s="56" t="s">
        <v>155</v>
      </c>
      <c r="C15" s="60"/>
      <c r="D15" s="94">
        <f>0.02*D14</f>
        <v>0</v>
      </c>
      <c r="E15" s="39" t="s">
        <v>91</v>
      </c>
      <c r="F15" s="40" t="s">
        <v>156</v>
      </c>
      <c r="G15" s="106" t="s">
        <v>152</v>
      </c>
    </row>
    <row r="16" spans="1:10" s="58" customFormat="1" ht="24" customHeight="1" x14ac:dyDescent="0.25">
      <c r="A16" s="57" t="s">
        <v>73</v>
      </c>
      <c r="B16" s="56" t="s">
        <v>106</v>
      </c>
      <c r="C16" s="60"/>
      <c r="D16" s="94">
        <v>0.03</v>
      </c>
      <c r="E16" s="38" t="s">
        <v>88</v>
      </c>
      <c r="F16" s="40" t="s">
        <v>157</v>
      </c>
      <c r="G16" s="100" t="s">
        <v>157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4">
        <f>0.03*D16</f>
        <v>8.9999999999999998E-4</v>
      </c>
      <c r="E17" s="39" t="s">
        <v>90</v>
      </c>
      <c r="F17" s="40" t="s">
        <v>108</v>
      </c>
      <c r="G17" s="106" t="s">
        <v>152</v>
      </c>
    </row>
    <row r="18" spans="1:7" ht="22.5" customHeight="1" x14ac:dyDescent="0.25">
      <c r="A18" s="66" t="s">
        <v>75</v>
      </c>
      <c r="B18" s="56" t="s">
        <v>70</v>
      </c>
      <c r="C18" s="60"/>
      <c r="D18" s="94">
        <v>0.13</v>
      </c>
      <c r="E18" s="38" t="s">
        <v>88</v>
      </c>
      <c r="F18" s="37" t="s">
        <v>98</v>
      </c>
      <c r="G18" s="106" t="s">
        <v>162</v>
      </c>
    </row>
    <row r="19" spans="1:7" ht="24" customHeight="1" x14ac:dyDescent="0.25">
      <c r="A19" s="57" t="s">
        <v>76</v>
      </c>
      <c r="B19" s="56" t="s">
        <v>72</v>
      </c>
      <c r="C19" s="60"/>
      <c r="D19" s="94">
        <f>(D8+D9+D12+D13+D16+D17+D18)*0.0308</f>
        <v>2.3712920000000005E-2</v>
      </c>
      <c r="E19" s="36" t="s">
        <v>89</v>
      </c>
      <c r="F19" s="37" t="s">
        <v>125</v>
      </c>
      <c r="G19" s="106" t="s">
        <v>152</v>
      </c>
    </row>
    <row r="20" spans="1:7" ht="18" customHeight="1" thickBot="1" x14ac:dyDescent="0.3">
      <c r="A20" s="109" t="s">
        <v>77</v>
      </c>
      <c r="B20" s="110"/>
      <c r="C20" s="111"/>
      <c r="D20" s="112"/>
      <c r="E20" s="113"/>
      <c r="F20" s="114"/>
      <c r="G20" s="115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3"/>
    </row>
    <row r="22" spans="1:7" ht="21.75" customHeight="1" thickBot="1" x14ac:dyDescent="0.3">
      <c r="A22" s="43"/>
      <c r="B22" s="44" t="s">
        <v>87</v>
      </c>
      <c r="C22" s="63"/>
      <c r="D22" s="95"/>
      <c r="E22" s="45"/>
      <c r="F22" s="46"/>
      <c r="G22" s="107"/>
    </row>
    <row r="23" spans="1:7" ht="36.75" customHeight="1" x14ac:dyDescent="0.25">
      <c r="A23" s="34" t="s">
        <v>83</v>
      </c>
      <c r="B23" s="31" t="s">
        <v>114</v>
      </c>
      <c r="C23" s="61"/>
      <c r="D23" s="93">
        <v>0.01</v>
      </c>
      <c r="E23" s="32" t="s">
        <v>165</v>
      </c>
      <c r="F23" s="33" t="s">
        <v>166</v>
      </c>
      <c r="G23" s="105" t="s">
        <v>171</v>
      </c>
    </row>
    <row r="24" spans="1:7" x14ac:dyDescent="0.25">
      <c r="A24" s="34" t="s">
        <v>84</v>
      </c>
      <c r="B24" s="35" t="s">
        <v>115</v>
      </c>
      <c r="C24" s="59"/>
      <c r="D24" s="94">
        <f>D23*0.15</f>
        <v>1.5E-3</v>
      </c>
      <c r="E24" s="36" t="s">
        <v>99</v>
      </c>
      <c r="F24" s="37" t="s">
        <v>104</v>
      </c>
      <c r="G24" s="106" t="s">
        <v>152</v>
      </c>
    </row>
    <row r="25" spans="1:7" x14ac:dyDescent="0.25">
      <c r="A25" s="41" t="s">
        <v>79</v>
      </c>
      <c r="B25" s="35" t="s">
        <v>158</v>
      </c>
      <c r="C25" s="60"/>
      <c r="D25" s="94">
        <f>(D23+D24)*0.5525</f>
        <v>6.35375E-3</v>
      </c>
      <c r="E25" s="38" t="s">
        <v>100</v>
      </c>
      <c r="F25" s="37" t="s">
        <v>116</v>
      </c>
      <c r="G25" s="106" t="s">
        <v>152</v>
      </c>
    </row>
    <row r="26" spans="1:7" ht="15.75" thickBot="1" x14ac:dyDescent="0.3">
      <c r="A26" s="41" t="s">
        <v>85</v>
      </c>
      <c r="B26" s="42" t="s">
        <v>159</v>
      </c>
      <c r="C26" s="60"/>
      <c r="D26" s="96">
        <f>(D23+D24)*0.32</f>
        <v>3.6800000000000001E-3</v>
      </c>
      <c r="E26" s="38" t="s">
        <v>101</v>
      </c>
      <c r="F26" s="37" t="s">
        <v>117</v>
      </c>
      <c r="G26" s="106" t="s">
        <v>152</v>
      </c>
    </row>
    <row r="27" spans="1:7" ht="30.75" thickBot="1" x14ac:dyDescent="0.3">
      <c r="A27" s="47">
        <v>20</v>
      </c>
      <c r="B27" s="48" t="s">
        <v>109</v>
      </c>
      <c r="C27" s="49"/>
      <c r="D27" s="97"/>
      <c r="E27" s="24"/>
      <c r="F27" s="25" t="s">
        <v>118</v>
      </c>
      <c r="G27" s="103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99">
        <f>SUM(D8:D26)</f>
        <v>1.0019066700000001</v>
      </c>
      <c r="E28" s="24"/>
      <c r="F28" s="50" t="s">
        <v>164</v>
      </c>
      <c r="G28" s="103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98"/>
      <c r="E29" s="54"/>
      <c r="F29" s="55" t="s">
        <v>119</v>
      </c>
      <c r="G29" s="108"/>
    </row>
    <row r="30" spans="1:7" ht="27.75" customHeight="1" x14ac:dyDescent="0.25"/>
    <row r="31" spans="1:7" ht="18" customHeight="1" x14ac:dyDescent="0.25">
      <c r="B31" s="17" t="s">
        <v>172</v>
      </c>
      <c r="G31" s="17"/>
    </row>
    <row r="32" spans="1:7" s="58" customFormat="1" x14ac:dyDescent="0.25">
      <c r="B32" s="58" t="s">
        <v>175</v>
      </c>
    </row>
    <row r="33" spans="2:7" ht="6" customHeight="1" x14ac:dyDescent="0.25">
      <c r="G33" s="17"/>
    </row>
    <row r="34" spans="2:7" x14ac:dyDescent="0.25">
      <c r="B34" s="116" t="s">
        <v>173</v>
      </c>
      <c r="G34" s="17"/>
    </row>
    <row r="35" spans="2:7" x14ac:dyDescent="0.25">
      <c r="B35" s="117" t="s">
        <v>174</v>
      </c>
      <c r="G35" s="17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78740157480314965" right="0.78740157480314965" top="0.78740157480314965" bottom="0.78740157480314965" header="0.31496062992125984" footer="0.15748031496062992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115" zoomScaleNormal="115" workbookViewId="0">
      <selection activeCell="G16" sqref="G16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130</v>
      </c>
    </row>
    <row r="2" spans="1:9" x14ac:dyDescent="0.25">
      <c r="E2" s="17"/>
      <c r="F2" s="17"/>
    </row>
    <row r="3" spans="1:9" ht="15" customHeight="1" x14ac:dyDescent="0.25">
      <c r="A3" s="130" t="s">
        <v>170</v>
      </c>
      <c r="B3" s="130"/>
      <c r="C3" s="130"/>
      <c r="D3" s="130"/>
      <c r="E3" s="130"/>
      <c r="F3" s="130"/>
      <c r="G3" s="130"/>
      <c r="H3" s="130"/>
    </row>
    <row r="4" spans="1:9" ht="30" customHeight="1" x14ac:dyDescent="0.25">
      <c r="A4" s="131" t="s">
        <v>177</v>
      </c>
      <c r="B4" s="131"/>
      <c r="C4" s="131"/>
      <c r="D4" s="131"/>
      <c r="E4" s="131"/>
      <c r="F4" s="131"/>
      <c r="G4" s="131"/>
      <c r="H4" s="131"/>
      <c r="I4" s="131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131</v>
      </c>
      <c r="B6" s="68"/>
      <c r="C6" s="68"/>
      <c r="D6" s="69"/>
      <c r="E6" s="87"/>
      <c r="F6" s="68"/>
      <c r="G6" s="68"/>
      <c r="H6" s="68"/>
    </row>
    <row r="7" spans="1:9" x14ac:dyDescent="0.25">
      <c r="A7" s="68" t="s">
        <v>132</v>
      </c>
      <c r="B7" s="68"/>
      <c r="C7" s="68"/>
      <c r="D7" s="69"/>
      <c r="E7" s="86">
        <v>90</v>
      </c>
      <c r="F7" s="68"/>
      <c r="G7" s="68"/>
      <c r="H7" s="68"/>
    </row>
    <row r="8" spans="1:9" x14ac:dyDescent="0.25">
      <c r="A8" s="68" t="s">
        <v>133</v>
      </c>
      <c r="B8" s="68"/>
      <c r="C8" s="68"/>
      <c r="D8" s="69"/>
      <c r="E8" s="86">
        <v>9</v>
      </c>
      <c r="F8" s="68"/>
      <c r="G8" s="68"/>
      <c r="H8" s="68"/>
    </row>
    <row r="9" spans="1:9" x14ac:dyDescent="0.25">
      <c r="A9" s="70"/>
      <c r="B9" s="70"/>
      <c r="C9" s="70"/>
      <c r="D9" s="70"/>
      <c r="E9" s="70"/>
      <c r="F9" s="70"/>
      <c r="G9" s="70"/>
      <c r="H9" s="70"/>
    </row>
    <row r="10" spans="1:9" ht="48.75" customHeight="1" x14ac:dyDescent="0.25">
      <c r="A10" s="71" t="s">
        <v>134</v>
      </c>
      <c r="B10" s="71" t="s">
        <v>135</v>
      </c>
      <c r="C10" s="71" t="s">
        <v>136</v>
      </c>
      <c r="D10" s="71" t="s">
        <v>137</v>
      </c>
      <c r="E10" s="71" t="s">
        <v>138</v>
      </c>
      <c r="F10" s="71" t="s">
        <v>139</v>
      </c>
      <c r="G10" s="71" t="s">
        <v>140</v>
      </c>
      <c r="H10" s="71" t="s">
        <v>141</v>
      </c>
      <c r="I10" s="71" t="s">
        <v>142</v>
      </c>
    </row>
    <row r="11" spans="1:9" ht="18" customHeight="1" x14ac:dyDescent="0.25">
      <c r="A11" s="72">
        <v>1</v>
      </c>
      <c r="B11" s="72">
        <v>2</v>
      </c>
      <c r="C11" s="72">
        <v>3</v>
      </c>
      <c r="D11" s="72" t="s">
        <v>143</v>
      </c>
      <c r="E11" s="72" t="s">
        <v>144</v>
      </c>
      <c r="F11" s="72" t="s">
        <v>145</v>
      </c>
      <c r="G11" s="72" t="s">
        <v>146</v>
      </c>
      <c r="H11" s="72" t="s">
        <v>147</v>
      </c>
      <c r="I11" s="72" t="s">
        <v>148</v>
      </c>
    </row>
    <row r="12" spans="1:9" x14ac:dyDescent="0.25">
      <c r="A12" s="73"/>
      <c r="B12" s="74"/>
      <c r="C12" s="75"/>
      <c r="D12" s="76"/>
      <c r="E12" s="77"/>
      <c r="F12" s="75"/>
      <c r="G12" s="78"/>
      <c r="H12" s="79"/>
      <c r="I12" s="79"/>
    </row>
    <row r="13" spans="1:9" x14ac:dyDescent="0.25">
      <c r="A13" s="73"/>
      <c r="B13" s="74"/>
      <c r="C13" s="75"/>
      <c r="D13" s="76"/>
      <c r="E13" s="77"/>
      <c r="F13" s="75"/>
      <c r="G13" s="78"/>
      <c r="H13" s="79"/>
      <c r="I13" s="79"/>
    </row>
    <row r="14" spans="1:9" x14ac:dyDescent="0.25">
      <c r="A14" s="73"/>
      <c r="B14" s="74"/>
      <c r="C14" s="75"/>
      <c r="D14" s="76"/>
      <c r="E14" s="77"/>
      <c r="F14" s="75"/>
      <c r="G14" s="78"/>
      <c r="H14" s="79"/>
      <c r="I14" s="79"/>
    </row>
    <row r="15" spans="1:9" x14ac:dyDescent="0.25">
      <c r="A15" s="80" t="s">
        <v>149</v>
      </c>
      <c r="B15" s="81"/>
      <c r="C15" s="82"/>
      <c r="D15" s="83"/>
      <c r="E15" s="80"/>
      <c r="F15" s="80"/>
      <c r="G15" s="80"/>
      <c r="H15" s="83"/>
      <c r="I15" s="83"/>
    </row>
    <row r="16" spans="1:9" x14ac:dyDescent="0.25">
      <c r="A16" s="17"/>
      <c r="B16" s="17"/>
      <c r="C16" s="17"/>
      <c r="D16" s="84"/>
      <c r="E16" s="84"/>
      <c r="F16" s="84"/>
      <c r="G16" s="84"/>
      <c r="H16" s="84"/>
      <c r="I16" s="85"/>
    </row>
    <row r="17" spans="1:8" x14ac:dyDescent="0.25">
      <c r="A17" s="16" t="s">
        <v>150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Салтыков Сергей Александрович</cp:lastModifiedBy>
  <cp:lastPrinted>2017-02-18T05:46:28Z</cp:lastPrinted>
  <dcterms:created xsi:type="dcterms:W3CDTF">2010-09-28T10:04:17Z</dcterms:created>
  <dcterms:modified xsi:type="dcterms:W3CDTF">2017-11-13T09:19:23Z</dcterms:modified>
</cp:coreProperties>
</file>